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'FattureTempi'!$A$1:$AI$73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<sst xmlns="http://schemas.openxmlformats.org/spreadsheetml/2006/main" count="331" uniqueCount="146">
  <si>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</si>
  <si>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</si>
  <si>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</si>
  <si>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</si>
  <si>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</si>
  <si>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</si>
  <si>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</si>
  <si>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</si>
  <si>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</si>
  <si>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</si>
  <si>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</si>
  <si>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</si>
  <si>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</si>
  <si>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</si>
  <si>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</si>
  <si>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</si>
  <si>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</si>
  <si>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</si>
  <si>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</si>
  <si>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</si>
  <si>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</si>
  <si>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</si>
  <si>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</si>
  <si>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</si>
  <si>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</si>
  <si>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</si>
  <si>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</si>
  <si>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</si>
  <si>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</si>
  <si>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</si>
  <si>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</si>
  <si>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</si>
  <si>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</si>
  <si>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</si>
  <si>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</si>
  <si>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</si>
  <si>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</si>
  <si>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</si>
  <si>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</si>
  <si>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</si>
  <si>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</si>
  <si>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</si>
  <si>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</si>
  <si>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</si>
  <si>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</si>
  <si>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</si>
  <si>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</si>
  <si>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</si>
  <si>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</si>
  <si>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</si>
  <si>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</si>
  <si>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</si>
  <si>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</si>
  <si>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</si>
  <si>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</si>
  <si>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</si>
  <si>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01/01/2022 - 31/03/2022</t>
  </si>
  <si>
    <t>Tempestività dei Pagamenti - Elenco Fatture Pagate - Periodo 01/01/2022 - 31/03/2022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</si>
  <si>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</si>
  <si>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</si>
  <si>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</si>
  <si>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</si>
  <si>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</si>
  <si>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</si>
  <si>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</si>
  <si>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</si>
  <si>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</si>
  <si>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</si>
  <si>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</si>
  <si>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</si>
  <si>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</si>
  <si>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</si>
  <si>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</si>
  <si>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</si>
  <si>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</si>
  <si>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</si>
  <si>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</si>
  <si>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</si>
  <si>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</si>
  <si>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</si>
  <si>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</si>
  <si>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</si>
  <si>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</si>
  <si>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</si>
  <si>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</si>
  <si>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</si>
  <si>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</si>
  <si>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</si>
  <si>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</si>
  <si>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</si>
  <si>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</si>
  <si>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</si>
  <si>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</si>
  <si>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</si>
  <si>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</si>
  <si>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</si>
  <si>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</si>
  <si>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</si>
  <si>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</si>
  <si>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</si>
  <si>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</si>
  <si>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</si>
  <si>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</si>
  <si>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</si>
  <si>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</si>
  <si>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</si>
  <si>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</si>
  <si>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</si>
  <si>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</si>
  <si>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</si>
  <si>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</si>
  <si>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</si>
  <si>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</si>
  <si>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</si>
  <si>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</si>
  <si>
    <t>FATTPA 2_21</t>
  </si>
  <si>
    <t>CIG: ZB72CA3CFA - DETERMINAZIONE DEL RESPONSABILE DEI SERVIZI DEL CONSORZIO N.4 DEL 15.01.2020</t>
  </si>
  <si>
    <t>NO</t>
  </si>
  <si>
    <t>ZB72CA3CFA</t>
  </si>
  <si>
    <t>2021</t>
  </si>
  <si>
    <t>2</t>
  </si>
  <si>
    <t>PIRA PAOLO</t>
  </si>
  <si>
    <t>01184110912</t>
  </si>
  <si>
    <t>PRIPLA76L14F979T</t>
  </si>
  <si>
    <t>*</t>
  </si>
  <si>
    <t>1070203</t>
  </si>
  <si>
    <t/>
  </si>
  <si>
    <t>3</t>
  </si>
  <si>
    <t>0</t>
  </si>
  <si>
    <t>FATTPA 1_21</t>
  </si>
  <si>
    <t>CIG ZA82CA3CDB -  DETERMINAZIONE DEL RESPONSABILE DEI SERVIZI DEL CONSORZIO N.3 DEL 15.01.2020</t>
  </si>
  <si>
    <t>ZA82CA3CDB</t>
  </si>
  <si>
    <t>0001076</t>
  </si>
  <si>
    <t>SI</t>
  </si>
  <si>
    <t>ZE22FF775B</t>
  </si>
  <si>
    <t>21</t>
  </si>
  <si>
    <t>HALLEY SARDEGNA SRL</t>
  </si>
  <si>
    <t>03170580926</t>
  </si>
  <si>
    <t>1010803</t>
  </si>
  <si>
    <t>1</t>
  </si>
  <si>
    <t>TOTALI FATTURE:</t>
  </si>
  <si>
    <t>IND. TEMPESTIVITA' FATTURE: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</si>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</sst>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s="62" customFormat="1" ht="22.5" customHeight="1">
      <c r="A2" s="221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4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7" t="s">
        <v>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0" t="s">
        <v>13</v>
      </c>
      <c r="AB4" s="225"/>
      <c r="AC4" s="225"/>
      <c r="AD4" s="225"/>
      <c r="AE4" s="225"/>
      <c r="AF4" s="225"/>
      <c r="AG4" s="231"/>
      <c r="AH4" s="32">
        <v>30</v>
      </c>
    </row>
    <row r="5" spans="1:34" s="15" customFormat="1" ht="22.5" customHeight="1">
      <c r="A5" s="227" t="s">
        <v>14</v>
      </c>
      <c r="B5" s="228"/>
      <c r="C5" s="229"/>
      <c r="D5" s="227" t="s">
        <v>15</v>
      </c>
      <c r="E5" s="228"/>
      <c r="F5" s="228"/>
      <c r="G5" s="228"/>
      <c r="H5" s="229"/>
      <c r="I5" s="227" t="s">
        <v>16</v>
      </c>
      <c r="J5" s="228"/>
      <c r="K5" s="229"/>
      <c r="L5" s="227" t="s">
        <v>1</v>
      </c>
      <c r="M5" s="228"/>
      <c r="N5" s="228"/>
      <c r="O5" s="227" t="s">
        <v>17</v>
      </c>
      <c r="P5" s="229"/>
      <c r="Q5" s="227" t="s">
        <v>18</v>
      </c>
      <c r="R5" s="228"/>
      <c r="S5" s="228"/>
      <c r="T5" s="229"/>
      <c r="U5" s="227" t="s">
        <v>19</v>
      </c>
      <c r="V5" s="228"/>
      <c r="W5" s="228"/>
      <c r="X5" s="58" t="s">
        <v>47</v>
      </c>
      <c r="Y5" s="227" t="s">
        <v>20</v>
      </c>
      <c r="Z5" s="229"/>
      <c r="AA5" s="232" t="s">
        <v>41</v>
      </c>
      <c r="AB5" s="233"/>
      <c r="AC5" s="233"/>
      <c r="AD5" s="233"/>
      <c r="AE5" s="233"/>
      <c r="AF5" s="233"/>
      <c r="AG5" s="233"/>
      <c r="AH5" s="23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8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1" t="s">
        <v>54</v>
      </c>
      <c r="B3" s="222"/>
      <c r="C3" s="222"/>
      <c r="D3" s="222"/>
      <c r="E3" s="222"/>
      <c r="F3" s="222"/>
      <c r="G3" s="222"/>
      <c r="H3" s="222"/>
      <c r="I3" s="222"/>
      <c r="J3" s="222"/>
      <c r="K3" s="237"/>
      <c r="L3" s="237"/>
      <c r="M3" s="237"/>
      <c r="N3" s="237"/>
      <c r="O3" s="237"/>
      <c r="P3" s="237"/>
      <c r="Q3" s="237"/>
      <c r="R3" s="238"/>
    </row>
    <row r="4" spans="1:18" ht="22.5" customHeight="1">
      <c r="A4" s="221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8"/>
    </row>
    <row r="5" spans="1:18" s="62" customFormat="1" ht="22.5" customHeigh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9" t="s">
        <v>13</v>
      </c>
      <c r="L5" s="240"/>
      <c r="M5" s="240"/>
      <c r="N5" s="240"/>
      <c r="O5" s="240"/>
      <c r="P5" s="240"/>
      <c r="Q5" s="24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PageLayoutView="0" workbookViewId="0" topLeftCell="F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48" t="s">
        <v>114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50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2" t="s">
        <v>57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0"/>
      <c r="AE4" s="253"/>
      <c r="AF4" s="253"/>
      <c r="AG4" s="253"/>
      <c r="AH4" s="254"/>
      <c r="AI4" s="247"/>
    </row>
    <row r="5" spans="1:35" s="87" customFormat="1" ht="22.5" customHeight="1">
      <c r="A5" s="232" t="s">
        <v>14</v>
      </c>
      <c r="B5" s="242"/>
      <c r="C5" s="243"/>
      <c r="D5" s="232" t="s">
        <v>15</v>
      </c>
      <c r="E5" s="242"/>
      <c r="F5" s="242"/>
      <c r="G5" s="242"/>
      <c r="H5" s="242"/>
      <c r="I5" s="242"/>
      <c r="J5" s="242"/>
      <c r="K5" s="243"/>
      <c r="L5" s="232" t="s">
        <v>16</v>
      </c>
      <c r="M5" s="242"/>
      <c r="N5" s="243"/>
      <c r="O5" s="232" t="s">
        <v>1</v>
      </c>
      <c r="P5" s="242"/>
      <c r="Q5" s="242"/>
      <c r="R5" s="232" t="s">
        <v>17</v>
      </c>
      <c r="S5" s="243"/>
      <c r="T5" s="232" t="s">
        <v>18</v>
      </c>
      <c r="U5" s="242"/>
      <c r="V5" s="242"/>
      <c r="W5" s="243"/>
      <c r="X5" s="232" t="s">
        <v>19</v>
      </c>
      <c r="Y5" s="242"/>
      <c r="Z5" s="242"/>
      <c r="AA5" s="100" t="s">
        <v>47</v>
      </c>
      <c r="AB5" s="232" t="s">
        <v>20</v>
      </c>
      <c r="AC5" s="243"/>
      <c r="AD5" s="232" t="s">
        <v>64</v>
      </c>
      <c r="AE5" s="246"/>
      <c r="AF5" s="246"/>
      <c r="AG5" s="246"/>
      <c r="AH5" s="246"/>
      <c r="AI5" s="247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4"/>
      <c r="AK6" s="245"/>
      <c r="AL6" s="245"/>
    </row>
    <row r="7" spans="1:35" ht="14.25">
      <c r="A7" s="202">
        <v>2021</v>
      </c>
      <c r="B7" s="202">
        <v>4</v>
      </c>
      <c r="C7" s="203">
        <v>44442</v>
      </c>
      <c r="D7" s="204" t="s">
        <v>115</v>
      </c>
      <c r="E7" s="203">
        <v>44207</v>
      </c>
      <c r="F7" s="204" t="s">
        <v>116</v>
      </c>
      <c r="G7" s="205">
        <v>2350</v>
      </c>
      <c r="H7" s="205">
        <v>0</v>
      </c>
      <c r="I7" s="202" t="s">
        <v>117</v>
      </c>
      <c r="J7" s="205">
        <f>IF(I7="SI",G7-H7,G7)</f>
        <v>2350</v>
      </c>
      <c r="K7" s="202" t="s">
        <v>118</v>
      </c>
      <c r="L7" s="202" t="s">
        <v>119</v>
      </c>
      <c r="M7" s="202" t="s">
        <v>120</v>
      </c>
      <c r="N7" s="203">
        <v>44267</v>
      </c>
      <c r="O7" s="204" t="s">
        <v>121</v>
      </c>
      <c r="P7" s="202" t="s">
        <v>122</v>
      </c>
      <c r="Q7" s="202" t="s">
        <v>123</v>
      </c>
      <c r="R7" s="202" t="s">
        <v>124</v>
      </c>
      <c r="S7" s="204" t="s">
        <v>124</v>
      </c>
      <c r="T7" s="202" t="s">
        <v>125</v>
      </c>
      <c r="U7" s="202">
        <v>2670</v>
      </c>
      <c r="V7" s="202">
        <v>160</v>
      </c>
      <c r="W7" s="202">
        <v>99</v>
      </c>
      <c r="X7" s="202">
        <v>2020</v>
      </c>
      <c r="Y7" s="202">
        <v>4</v>
      </c>
      <c r="Z7" s="202">
        <v>0</v>
      </c>
      <c r="AA7" s="203" t="s">
        <v>126</v>
      </c>
      <c r="AB7" s="202" t="s">
        <v>127</v>
      </c>
      <c r="AC7" s="203">
        <v>44621</v>
      </c>
      <c r="AD7" s="206">
        <v>44252</v>
      </c>
      <c r="AE7" s="206">
        <v>44621</v>
      </c>
      <c r="AF7" s="207">
        <f>AE7-AD7</f>
        <v>369</v>
      </c>
      <c r="AG7" s="208">
        <f>IF(AI7="SI",0,J7)</f>
        <v>2350</v>
      </c>
      <c r="AH7" s="209">
        <f>AG7*AF7</f>
        <v>867150</v>
      </c>
      <c r="AI7" s="210" t="s">
        <v>117</v>
      </c>
    </row>
    <row r="8" spans="1:35" ht="14.25">
      <c r="A8" s="202">
        <v>2021</v>
      </c>
      <c r="B8" s="202">
        <v>4</v>
      </c>
      <c r="C8" s="203">
        <v>44442</v>
      </c>
      <c r="D8" s="204" t="s">
        <v>115</v>
      </c>
      <c r="E8" s="203">
        <v>44207</v>
      </c>
      <c r="F8" s="204" t="s">
        <v>116</v>
      </c>
      <c r="G8" s="205">
        <v>2</v>
      </c>
      <c r="H8" s="205">
        <v>0</v>
      </c>
      <c r="I8" s="202" t="s">
        <v>117</v>
      </c>
      <c r="J8" s="205">
        <f>IF(I8="SI",G8-H8,G8)</f>
        <v>2</v>
      </c>
      <c r="K8" s="202" t="s">
        <v>118</v>
      </c>
      <c r="L8" s="202" t="s">
        <v>119</v>
      </c>
      <c r="M8" s="202" t="s">
        <v>120</v>
      </c>
      <c r="N8" s="203">
        <v>44267</v>
      </c>
      <c r="O8" s="204" t="s">
        <v>121</v>
      </c>
      <c r="P8" s="202" t="s">
        <v>122</v>
      </c>
      <c r="Q8" s="202" t="s">
        <v>123</v>
      </c>
      <c r="R8" s="202" t="s">
        <v>124</v>
      </c>
      <c r="S8" s="204" t="s">
        <v>124</v>
      </c>
      <c r="T8" s="202" t="s">
        <v>126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203" t="s">
        <v>126</v>
      </c>
      <c r="AB8" s="202" t="s">
        <v>128</v>
      </c>
      <c r="AC8" s="203">
        <v>44621</v>
      </c>
      <c r="AD8" s="206">
        <v>44252</v>
      </c>
      <c r="AE8" s="206">
        <v>44621</v>
      </c>
      <c r="AF8" s="210">
        <f>AE8-AD8</f>
        <v>369</v>
      </c>
      <c r="AG8" s="208">
        <f>IF(AI8="SI",0,J8)</f>
        <v>2</v>
      </c>
      <c r="AH8" s="209">
        <f>AG8*AF8</f>
        <v>738</v>
      </c>
      <c r="AI8" s="210" t="s">
        <v>117</v>
      </c>
    </row>
    <row r="9" spans="1:35" ht="14.25">
      <c r="A9" s="202">
        <v>2021</v>
      </c>
      <c r="B9" s="202">
        <v>6</v>
      </c>
      <c r="C9" s="203">
        <v>44524</v>
      </c>
      <c r="D9" s="204" t="s">
        <v>129</v>
      </c>
      <c r="E9" s="203">
        <v>44207</v>
      </c>
      <c r="F9" s="204" t="s">
        <v>130</v>
      </c>
      <c r="G9" s="205">
        <v>3500</v>
      </c>
      <c r="H9" s="205">
        <v>0</v>
      </c>
      <c r="I9" s="202" t="s">
        <v>117</v>
      </c>
      <c r="J9" s="205">
        <f>IF(I9="SI",G9-H9,G9)</f>
        <v>3500</v>
      </c>
      <c r="K9" s="202" t="s">
        <v>131</v>
      </c>
      <c r="L9" s="202" t="s">
        <v>119</v>
      </c>
      <c r="M9" s="202" t="s">
        <v>127</v>
      </c>
      <c r="N9" s="203">
        <v>44267</v>
      </c>
      <c r="O9" s="204" t="s">
        <v>121</v>
      </c>
      <c r="P9" s="202" t="s">
        <v>122</v>
      </c>
      <c r="Q9" s="202" t="s">
        <v>123</v>
      </c>
      <c r="R9" s="202" t="s">
        <v>124</v>
      </c>
      <c r="S9" s="204" t="s">
        <v>124</v>
      </c>
      <c r="T9" s="202" t="s">
        <v>125</v>
      </c>
      <c r="U9" s="202">
        <v>2670</v>
      </c>
      <c r="V9" s="202">
        <v>160</v>
      </c>
      <c r="W9" s="202">
        <v>99</v>
      </c>
      <c r="X9" s="202">
        <v>2020</v>
      </c>
      <c r="Y9" s="202">
        <v>3</v>
      </c>
      <c r="Z9" s="202">
        <v>0</v>
      </c>
      <c r="AA9" s="203" t="s">
        <v>126</v>
      </c>
      <c r="AB9" s="202" t="s">
        <v>120</v>
      </c>
      <c r="AC9" s="203">
        <v>44621</v>
      </c>
      <c r="AD9" s="206">
        <v>44252</v>
      </c>
      <c r="AE9" s="206">
        <v>44621</v>
      </c>
      <c r="AF9" s="210">
        <f>AE9-AD9</f>
        <v>369</v>
      </c>
      <c r="AG9" s="208">
        <f>IF(AI9="SI",0,J9)</f>
        <v>3500</v>
      </c>
      <c r="AH9" s="209">
        <f>AG9*AF9</f>
        <v>1291500</v>
      </c>
      <c r="AI9" s="210" t="s">
        <v>117</v>
      </c>
    </row>
    <row r="10" spans="1:35" ht="14.25">
      <c r="A10" s="202">
        <v>2021</v>
      </c>
      <c r="B10" s="202">
        <v>6</v>
      </c>
      <c r="C10" s="203">
        <v>44524</v>
      </c>
      <c r="D10" s="204" t="s">
        <v>129</v>
      </c>
      <c r="E10" s="203">
        <v>44207</v>
      </c>
      <c r="F10" s="204" t="s">
        <v>130</v>
      </c>
      <c r="G10" s="205">
        <v>2</v>
      </c>
      <c r="H10" s="205">
        <v>0</v>
      </c>
      <c r="I10" s="202" t="s">
        <v>117</v>
      </c>
      <c r="J10" s="205">
        <f>IF(I10="SI",G10-H10,G10)</f>
        <v>2</v>
      </c>
      <c r="K10" s="202" t="s">
        <v>131</v>
      </c>
      <c r="L10" s="202" t="s">
        <v>119</v>
      </c>
      <c r="M10" s="202" t="s">
        <v>127</v>
      </c>
      <c r="N10" s="203">
        <v>44267</v>
      </c>
      <c r="O10" s="204" t="s">
        <v>121</v>
      </c>
      <c r="P10" s="202" t="s">
        <v>122</v>
      </c>
      <c r="Q10" s="202" t="s">
        <v>123</v>
      </c>
      <c r="R10" s="202" t="s">
        <v>124</v>
      </c>
      <c r="S10" s="204" t="s">
        <v>124</v>
      </c>
      <c r="T10" s="202" t="s">
        <v>126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3" t="s">
        <v>126</v>
      </c>
      <c r="AB10" s="202" t="s">
        <v>128</v>
      </c>
      <c r="AC10" s="203">
        <v>44621</v>
      </c>
      <c r="AD10" s="206">
        <v>44252</v>
      </c>
      <c r="AE10" s="206">
        <v>44621</v>
      </c>
      <c r="AF10" s="210">
        <f>AE10-AD10</f>
        <v>369</v>
      </c>
      <c r="AG10" s="208">
        <f>IF(AI10="SI",0,J10)</f>
        <v>2</v>
      </c>
      <c r="AH10" s="209">
        <f>AG10*AF10</f>
        <v>738</v>
      </c>
      <c r="AI10" s="210" t="s">
        <v>117</v>
      </c>
    </row>
    <row r="11" spans="1:35" ht="14.25">
      <c r="A11" s="202">
        <v>2021</v>
      </c>
      <c r="B11" s="202">
        <v>7</v>
      </c>
      <c r="C11" s="203">
        <v>44532</v>
      </c>
      <c r="D11" s="204" t="s">
        <v>132</v>
      </c>
      <c r="E11" s="203">
        <v>44438</v>
      </c>
      <c r="F11" s="204" t="s">
        <v>124</v>
      </c>
      <c r="G11" s="205">
        <v>4074.8</v>
      </c>
      <c r="H11" s="205">
        <v>734.8</v>
      </c>
      <c r="I11" s="202" t="s">
        <v>133</v>
      </c>
      <c r="J11" s="205">
        <f>IF(I11="SI",G11-H11,G11)</f>
        <v>3340</v>
      </c>
      <c r="K11" s="202" t="s">
        <v>134</v>
      </c>
      <c r="L11" s="202" t="s">
        <v>119</v>
      </c>
      <c r="M11" s="202" t="s">
        <v>135</v>
      </c>
      <c r="N11" s="203">
        <v>44438</v>
      </c>
      <c r="O11" s="204" t="s">
        <v>136</v>
      </c>
      <c r="P11" s="202" t="s">
        <v>137</v>
      </c>
      <c r="Q11" s="202" t="s">
        <v>137</v>
      </c>
      <c r="R11" s="202" t="s">
        <v>124</v>
      </c>
      <c r="S11" s="204" t="s">
        <v>124</v>
      </c>
      <c r="T11" s="202" t="s">
        <v>138</v>
      </c>
      <c r="U11" s="202">
        <v>800</v>
      </c>
      <c r="V11" s="202">
        <v>110</v>
      </c>
      <c r="W11" s="202">
        <v>99</v>
      </c>
      <c r="X11" s="202">
        <v>2020</v>
      </c>
      <c r="Y11" s="202">
        <v>7</v>
      </c>
      <c r="Z11" s="202">
        <v>0</v>
      </c>
      <c r="AA11" s="203" t="s">
        <v>126</v>
      </c>
      <c r="AB11" s="202" t="s">
        <v>139</v>
      </c>
      <c r="AC11" s="203">
        <v>44621</v>
      </c>
      <c r="AD11" s="206">
        <v>44468</v>
      </c>
      <c r="AE11" s="206">
        <v>44621</v>
      </c>
      <c r="AF11" s="210">
        <f>AE11-AD11</f>
        <v>153</v>
      </c>
      <c r="AG11" s="208">
        <f>IF(AI11="SI",0,J11)</f>
        <v>3340</v>
      </c>
      <c r="AH11" s="209">
        <f>AG11*AF11</f>
        <v>511020</v>
      </c>
      <c r="AI11" s="210" t="s">
        <v>117</v>
      </c>
    </row>
    <row r="12" spans="3:35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C12" s="104"/>
      <c r="AD12" s="211"/>
      <c r="AE12" s="211"/>
      <c r="AF12" s="211"/>
      <c r="AG12" s="211"/>
      <c r="AH12" s="211"/>
      <c r="AI12" s="211"/>
    </row>
    <row r="13" spans="3:35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C13" s="104"/>
      <c r="AD13" s="211"/>
      <c r="AE13" s="211"/>
      <c r="AF13" s="212" t="s">
        <v>140</v>
      </c>
      <c r="AG13" s="213">
        <f>SUBTOTAL(9,AG7:AG11)</f>
        <v>9194</v>
      </c>
      <c r="AH13" s="213">
        <f>SUBTOTAL(9,AH7:AH11)</f>
        <v>2671146</v>
      </c>
      <c r="AI13" s="211"/>
    </row>
    <row r="14" spans="3:34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C14" s="104"/>
      <c r="AD14" s="104"/>
      <c r="AE14" s="104"/>
      <c r="AF14" s="212" t="s">
        <v>141</v>
      </c>
      <c r="AG14" s="104"/>
      <c r="AH14" s="213">
        <f>IF(AG13&lt;&gt;0,AH13/AG13,0)</f>
        <v>290.5314335436154</v>
      </c>
    </row>
    <row r="15" spans="3:34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C15" s="104"/>
      <c r="AD15" s="104"/>
      <c r="AE15" s="104"/>
      <c r="AF15" s="104"/>
      <c r="AG15" s="104"/>
      <c r="AH15" s="113"/>
    </row>
    <row r="16" spans="3:34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C16" s="104"/>
      <c r="AD16" s="104"/>
      <c r="AE16" s="104"/>
      <c r="AF16" s="104"/>
      <c r="AG16" s="104"/>
      <c r="AH16" s="113"/>
    </row>
    <row r="17" spans="3:34" ht="14.25">
      <c r="C17" s="104"/>
      <c r="D17" s="104"/>
      <c r="E17" s="104"/>
      <c r="F17" s="104"/>
      <c r="G17" s="104"/>
      <c r="H17" s="104"/>
      <c r="I17" s="104"/>
      <c r="J17" s="104"/>
      <c r="N17" s="104"/>
      <c r="O17" s="104"/>
      <c r="P17" s="104"/>
      <c r="Q17" s="104"/>
      <c r="S17" s="104"/>
      <c r="AC17" s="104"/>
      <c r="AD17" s="104"/>
      <c r="AE17" s="104"/>
      <c r="AF17" s="104"/>
      <c r="AG17" s="104"/>
      <c r="AH17" s="113"/>
    </row>
    <row r="18" spans="3:34" ht="14.25">
      <c r="C18" s="104"/>
      <c r="D18" s="104"/>
      <c r="E18" s="104"/>
      <c r="F18" s="104"/>
      <c r="G18" s="104"/>
      <c r="H18" s="104"/>
      <c r="I18" s="104"/>
      <c r="J18" s="104"/>
      <c r="N18" s="104"/>
      <c r="O18" s="104"/>
      <c r="P18" s="104"/>
      <c r="Q18" s="104"/>
      <c r="S18" s="104"/>
      <c r="AC18" s="104"/>
      <c r="AD18" s="104"/>
      <c r="AE18" s="104"/>
      <c r="AF18" s="104"/>
      <c r="AG18" s="104"/>
      <c r="AH18" s="113"/>
    </row>
    <row r="19" spans="3:34" ht="14.25">
      <c r="C19" s="104"/>
      <c r="D19" s="104"/>
      <c r="E19" s="104"/>
      <c r="F19" s="104"/>
      <c r="G19" s="104"/>
      <c r="H19" s="104"/>
      <c r="I19" s="104"/>
      <c r="J19" s="104"/>
      <c r="N19" s="104"/>
      <c r="O19" s="104"/>
      <c r="P19" s="104"/>
      <c r="Q19" s="104"/>
      <c r="S19" s="104"/>
      <c r="AC19" s="104"/>
      <c r="AD19" s="104"/>
      <c r="AE19" s="104"/>
      <c r="AF19" s="104"/>
      <c r="AG19" s="104"/>
      <c r="AH19" s="113"/>
    </row>
    <row r="20" spans="3:34" ht="14.25">
      <c r="C20" s="104"/>
      <c r="D20" s="104"/>
      <c r="E20" s="104"/>
      <c r="F20" s="104"/>
      <c r="G20" s="104"/>
      <c r="H20" s="104"/>
      <c r="I20" s="104"/>
      <c r="J20" s="104"/>
      <c r="N20" s="104"/>
      <c r="O20" s="104"/>
      <c r="P20" s="104"/>
      <c r="Q20" s="104"/>
      <c r="S20" s="104"/>
      <c r="AC20" s="104"/>
      <c r="AD20" s="104"/>
      <c r="AE20" s="104"/>
      <c r="AF20" s="104"/>
      <c r="AG20" s="104"/>
      <c r="AH20" s="113"/>
    </row>
    <row r="21" spans="3:34" ht="14.25">
      <c r="C21" s="104"/>
      <c r="D21" s="104"/>
      <c r="E21" s="104"/>
      <c r="F21" s="104"/>
      <c r="G21" s="104"/>
      <c r="H21" s="104"/>
      <c r="I21" s="104"/>
      <c r="J21" s="104"/>
      <c r="N21" s="104"/>
      <c r="O21" s="104"/>
      <c r="P21" s="104"/>
      <c r="Q21" s="104"/>
      <c r="S21" s="104"/>
      <c r="AC21" s="104"/>
      <c r="AD21" s="104"/>
      <c r="AE21" s="104"/>
      <c r="AF21" s="104"/>
      <c r="AG21" s="104"/>
      <c r="AH21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5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18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1" t="s">
        <v>56</v>
      </c>
      <c r="B3" s="222"/>
      <c r="C3" s="222"/>
      <c r="D3" s="222"/>
      <c r="E3" s="222"/>
      <c r="F3" s="222"/>
      <c r="G3" s="222"/>
      <c r="H3" s="222"/>
      <c r="I3" s="222"/>
      <c r="J3" s="222"/>
      <c r="K3" s="237"/>
      <c r="L3" s="237"/>
      <c r="M3" s="237"/>
      <c r="N3" s="237"/>
      <c r="O3" s="238"/>
    </row>
    <row r="4" spans="1:15" ht="22.5" customHeight="1">
      <c r="A4" s="221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15" s="62" customFormat="1" ht="22.5" customHeight="1">
      <c r="A5" s="235" t="s">
        <v>63</v>
      </c>
      <c r="B5" s="236"/>
      <c r="C5" s="236"/>
      <c r="D5" s="236"/>
      <c r="E5" s="236"/>
      <c r="F5" s="236"/>
      <c r="G5" s="236"/>
      <c r="H5" s="236"/>
      <c r="I5" s="236"/>
      <c r="J5" s="236"/>
      <c r="K5" s="255" t="s">
        <v>64</v>
      </c>
      <c r="L5" s="256"/>
      <c r="M5" s="256"/>
      <c r="N5" s="256"/>
      <c r="O5" s="25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1:15" ht="12">
      <c r="K7" s="211"/>
      <c r="L7" s="211"/>
      <c r="M7" s="211"/>
      <c r="N7" s="211"/>
      <c r="O7" s="211"/>
    </row>
    <row r="8" spans="11:15" ht="12">
      <c r="K8" s="211"/>
      <c r="L8" s="211"/>
      <c r="M8" s="212" t="s">
        <v>142</v>
      </c>
      <c r="N8" s="213" t="e">
        <f>SUBTOTAL(9,#REF!)</f>
        <v>#REF!</v>
      </c>
      <c r="O8" s="213" t="e">
        <f>SUBTOTAL(9,#REF!)</f>
        <v>#REF!</v>
      </c>
    </row>
    <row r="9" spans="13:15" ht="12">
      <c r="M9" s="212" t="s">
        <v>143</v>
      </c>
      <c r="O9" s="212" t="e">
        <f>IF(N8&lt;&gt;0,O9/N9,0)</f>
        <v>#REF!</v>
      </c>
    </row>
    <row r="10" spans="11:15" ht="12">
      <c r="K10" s="211"/>
      <c r="L10" s="211"/>
      <c r="M10" s="211"/>
      <c r="N10" s="211"/>
      <c r="O10" s="211"/>
    </row>
    <row r="11" spans="11:15" ht="12">
      <c r="K11" s="211"/>
      <c r="L11" s="211"/>
      <c r="M11" s="212" t="s">
        <v>140</v>
      </c>
      <c r="N11" s="213">
        <f>FattureTempi!AG14</f>
        <v>0</v>
      </c>
      <c r="O11" s="213">
        <f>FattureTempi!AH14</f>
        <v>290.5314335436154</v>
      </c>
    </row>
    <row r="12" spans="13:15" ht="12">
      <c r="M12" s="213" t="s">
        <v>141</v>
      </c>
      <c r="O12" s="213">
        <f>FattureTempi!AH15</f>
        <v>0</v>
      </c>
    </row>
    <row r="13" spans="11:15" ht="12">
      <c r="K13" s="211"/>
      <c r="L13" s="211"/>
      <c r="M13" s="211"/>
      <c r="N13" s="211"/>
      <c r="O13" s="211"/>
    </row>
    <row r="14" spans="11:15" ht="12">
      <c r="K14" s="211"/>
      <c r="L14" s="211"/>
      <c r="M14" s="214" t="s">
        <v>144</v>
      </c>
      <c r="N14" s="215" t="e">
        <f>N11+N8</f>
        <v>#REF!</v>
      </c>
      <c r="O14" s="215" t="e">
        <f>O11+O8</f>
        <v>#REF!</v>
      </c>
    </row>
    <row r="15" spans="13:15" ht="36">
      <c r="M15" s="216" t="s">
        <v>145</v>
      </c>
      <c r="N15" s="217"/>
      <c r="O15" s="215" t="e">
        <f>(O14/N14)</f>
        <v>#REF!</v>
      </c>
    </row>
    <row r="16" ht="12">
      <c r="O16" s="129"/>
    </row>
    <row r="17" spans="9:10" ht="12.75">
      <c r="I17" s="6"/>
      <c r="J17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77" t="s">
        <v>103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2" t="s">
        <v>102</v>
      </c>
      <c r="B5" s="273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58" t="s">
        <v>100</v>
      </c>
      <c r="O5" s="259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2" t="s">
        <v>99</v>
      </c>
      <c r="B7" s="281"/>
      <c r="C7" s="159">
        <f>Debiti!G6</f>
        <v>0</v>
      </c>
      <c r="D7" s="157"/>
      <c r="E7" s="267" t="s">
        <v>113</v>
      </c>
      <c r="F7" s="268"/>
      <c r="G7" s="268"/>
      <c r="H7" s="94"/>
      <c r="I7" s="178"/>
      <c r="J7" s="177"/>
      <c r="K7" s="94"/>
      <c r="L7" s="168"/>
      <c r="M7" s="176"/>
      <c r="N7" s="258" t="s">
        <v>98</v>
      </c>
      <c r="O7" s="259"/>
      <c r="P7" s="259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4" t="s">
        <v>97</v>
      </c>
      <c r="B9" s="280"/>
      <c r="C9" s="169">
        <f>ElencoFatture!O6</f>
        <v>0</v>
      </c>
      <c r="D9" s="170"/>
      <c r="E9" s="274" t="s">
        <v>91</v>
      </c>
      <c r="F9" s="275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4" t="s">
        <v>95</v>
      </c>
      <c r="B10" s="275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4" t="s">
        <v>94</v>
      </c>
      <c r="B11" s="276"/>
      <c r="C11" s="169">
        <f>ElencoFatture!O8</f>
        <v>0</v>
      </c>
      <c r="D11" s="170"/>
      <c r="E11" s="274" t="s">
        <v>91</v>
      </c>
      <c r="F11" s="280"/>
      <c r="G11" s="169">
        <f>C11/100*5</f>
        <v>0</v>
      </c>
      <c r="H11" s="157"/>
      <c r="I11" s="266"/>
      <c r="J11" s="266"/>
      <c r="K11" s="94"/>
      <c r="L11" s="168"/>
      <c r="M11" s="155"/>
      <c r="N11" s="258" t="s">
        <v>93</v>
      </c>
      <c r="O11" s="259"/>
      <c r="P11" s="259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2" t="s">
        <v>92</v>
      </c>
      <c r="B13" s="263"/>
      <c r="C13" s="159">
        <f>C11</f>
        <v>0</v>
      </c>
      <c r="D13" s="167"/>
      <c r="E13" s="262" t="s">
        <v>91</v>
      </c>
      <c r="F13" s="263"/>
      <c r="G13" s="158">
        <f>C13/100*5</f>
        <v>0</v>
      </c>
      <c r="H13" s="157"/>
      <c r="I13" s="264" t="s">
        <v>90</v>
      </c>
      <c r="J13" s="265"/>
      <c r="L13" s="156" t="str">
        <f>IF(ROUND(C7,2)&lt;=ROUND(G13,2),"SI","NO")</f>
        <v>SI</v>
      </c>
      <c r="M13" s="155"/>
      <c r="N13" s="260" t="s">
        <v>89</v>
      </c>
      <c r="O13" s="261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2" t="s">
        <v>88</v>
      </c>
      <c r="B15" s="281"/>
      <c r="C15" s="159">
        <v>0</v>
      </c>
      <c r="D15" s="94"/>
      <c r="E15" s="262" t="s">
        <v>87</v>
      </c>
      <c r="F15" s="263"/>
      <c r="G15" s="158">
        <f>IF(OR(C15=0,C15="0,00"),0,C7/C15)</f>
        <v>0</v>
      </c>
      <c r="H15" s="157"/>
      <c r="I15" s="264" t="s">
        <v>86</v>
      </c>
      <c r="J15" s="265"/>
      <c r="L15" s="156" t="str">
        <f>IF(G15&lt;=0.9,"SI","NO")</f>
        <v>SI</v>
      </c>
      <c r="M15" s="155"/>
      <c r="N15" s="260" t="s">
        <v>85</v>
      </c>
      <c r="O15" s="261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83" t="s">
        <v>84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4.25">
      <c r="A19" s="284" t="s">
        <v>83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4.25">
      <c r="A20" s="282" t="s">
        <v>82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82" t="s">
        <v>80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ht="14.25">
      <c r="A23" s="282" t="s">
        <v>79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</row>
    <row r="24" spans="1:13" ht="14.25">
      <c r="A24" s="282" t="s">
        <v>78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</row>
    <row r="25" spans="1:13" ht="14.25">
      <c r="A25" s="282" t="s">
        <v>77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77" t="s">
        <v>72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8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2" t="s">
        <v>73</v>
      </c>
      <c r="B5" s="285"/>
      <c r="C5" s="285"/>
      <c r="D5" s="285"/>
      <c r="E5" s="285"/>
      <c r="F5" s="286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2" t="s">
        <v>74</v>
      </c>
      <c r="B6" s="285"/>
      <c r="C6" s="285"/>
      <c r="D6" s="285"/>
      <c r="E6" s="285"/>
      <c r="F6" s="285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2" t="s">
        <v>14</v>
      </c>
      <c r="B8" s="242"/>
      <c r="C8" s="243"/>
      <c r="D8" s="232" t="s">
        <v>15</v>
      </c>
      <c r="E8" s="242"/>
      <c r="F8" s="242"/>
      <c r="G8" s="242"/>
      <c r="H8" s="242"/>
      <c r="I8" s="242"/>
      <c r="J8" s="242"/>
      <c r="K8" s="243"/>
      <c r="L8" s="232" t="s">
        <v>16</v>
      </c>
      <c r="M8" s="242"/>
      <c r="N8" s="243"/>
      <c r="O8" s="232" t="s">
        <v>1</v>
      </c>
      <c r="P8" s="242"/>
      <c r="Q8" s="242"/>
      <c r="R8" s="232" t="s">
        <v>17</v>
      </c>
      <c r="S8" s="243"/>
      <c r="T8" s="232" t="s">
        <v>18</v>
      </c>
      <c r="U8" s="242"/>
      <c r="V8" s="242"/>
      <c r="W8" s="243"/>
      <c r="X8" s="232" t="s">
        <v>19</v>
      </c>
      <c r="Y8" s="242"/>
      <c r="Z8" s="242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47"/>
    </row>
    <row r="2" s="94" customFormat="1" ht="15" customHeight="1"/>
    <row r="3" spans="1:17" s="87" customFormat="1" ht="22.5" customHeight="1">
      <c r="A3" s="302" t="s">
        <v>112</v>
      </c>
      <c r="B3" s="302"/>
      <c r="C3" s="302"/>
      <c r="D3" s="302"/>
      <c r="E3" s="302"/>
      <c r="F3" s="302"/>
      <c r="G3" s="302"/>
      <c r="H3" s="302"/>
      <c r="I3" s="302"/>
      <c r="J3" s="303"/>
      <c r="K3" s="303"/>
      <c r="L3" s="303"/>
      <c r="M3" s="303"/>
      <c r="N3" s="303"/>
      <c r="O3" s="303"/>
      <c r="P3" s="303"/>
      <c r="Q3" s="146"/>
    </row>
    <row r="4" spans="1:17" s="87" customFormat="1" ht="14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1"/>
      <c r="Q4" s="146"/>
    </row>
    <row r="5" spans="1:17" s="87" customFormat="1" ht="22.5" customHeight="1">
      <c r="A5" s="289" t="s">
        <v>111</v>
      </c>
      <c r="B5" s="289"/>
      <c r="C5" s="289"/>
      <c r="D5" s="289"/>
      <c r="E5" s="289"/>
      <c r="F5" s="289"/>
      <c r="G5" s="289"/>
      <c r="H5" s="289"/>
      <c r="I5" s="290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297" t="s">
        <v>97</v>
      </c>
      <c r="D6" s="298"/>
      <c r="E6" s="298"/>
      <c r="F6" s="298"/>
      <c r="G6" s="299"/>
      <c r="H6" s="194">
        <v>0</v>
      </c>
      <c r="I6" s="198"/>
      <c r="J6" s="295" t="s">
        <v>97</v>
      </c>
      <c r="K6" s="295"/>
      <c r="L6" s="295"/>
      <c r="M6" s="295"/>
      <c r="N6" s="296"/>
      <c r="O6" s="199">
        <v>0</v>
      </c>
      <c r="P6" s="198"/>
    </row>
    <row r="7" spans="3:16" s="87" customFormat="1" ht="22.5" customHeight="1">
      <c r="C7" s="297" t="s">
        <v>95</v>
      </c>
      <c r="D7" s="298"/>
      <c r="E7" s="298"/>
      <c r="F7" s="298"/>
      <c r="G7" s="195"/>
      <c r="H7" s="194">
        <v>0</v>
      </c>
      <c r="I7" s="196"/>
      <c r="J7" s="293" t="s">
        <v>95</v>
      </c>
      <c r="K7" s="293"/>
      <c r="L7" s="293"/>
      <c r="M7" s="293"/>
      <c r="N7" s="294"/>
      <c r="O7" s="197">
        <v>0</v>
      </c>
      <c r="P7" s="196"/>
    </row>
    <row r="8" spans="3:16" s="87" customFormat="1" ht="22.5" customHeight="1">
      <c r="C8" s="297" t="s">
        <v>94</v>
      </c>
      <c r="D8" s="298"/>
      <c r="E8" s="298"/>
      <c r="F8" s="298"/>
      <c r="G8" s="195"/>
      <c r="H8" s="194">
        <f>H6-H7</f>
        <v>0</v>
      </c>
      <c r="I8" s="192"/>
      <c r="J8" s="291" t="s">
        <v>94</v>
      </c>
      <c r="K8" s="291"/>
      <c r="L8" s="291"/>
      <c r="M8" s="291"/>
      <c r="N8" s="292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4" t="s">
        <v>109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</row>
    <row r="11" spans="1:16" s="87" customFormat="1" ht="22.5" customHeight="1">
      <c r="A11" s="232" t="s">
        <v>14</v>
      </c>
      <c r="B11" s="243"/>
      <c r="C11" s="232" t="s">
        <v>15</v>
      </c>
      <c r="D11" s="242"/>
      <c r="E11" s="242"/>
      <c r="F11" s="242"/>
      <c r="G11" s="242"/>
      <c r="H11" s="242"/>
      <c r="I11" s="243"/>
      <c r="J11" s="232" t="s">
        <v>1</v>
      </c>
      <c r="K11" s="243"/>
      <c r="L11" s="144"/>
      <c r="M11" s="232" t="s">
        <v>64</v>
      </c>
      <c r="N11" s="242"/>
      <c r="O11" s="242"/>
      <c r="P11" s="243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2023-11-04T14:32:31Z</dcterms:modified>
  <cp:category/>
  <cp:version/>
  <cp:contentType/>
  <cp:contentStatus/>
</cp:coreProperties>
</file>